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<sst xmlns="http://schemas.openxmlformats.org/spreadsheetml/2006/main" count="51" uniqueCount="44">
  <si>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</si>
  <si>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</si>
  <si>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</si>
  <si>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</si>
  <si>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</si>
  <si>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</si>
  <si>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</si>
  <si>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</si>
  <si>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</si>
  <si>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</si>
  <si>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</si>
  <si>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</si>
  <si>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</si>
  <si>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</si>
  <si>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</si>
  <si>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</si>
  <si>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</si>
  <si>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</si>
  <si>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</si>
  <si>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</si>
  <si>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</si>
  <si>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</si>
  <si>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</si>
  <si>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</si>
  <si>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</si>
  <si>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</si>
  <si>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</si>
  <si>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</si>
  <si>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</si>
  <si>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</si>
  <si>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</si>
  <si>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</si>
  <si>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</si>
  <si>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</si>
  <si>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</si>
  <si>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</si>
  <si>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</si>
  <si>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</si>
  <si>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</si>
  <si>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</si>
  <si>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St Martha Parish Council</t>
  </si>
  <si>
    <t>A total of 145 hours overtime was awarded to the Clerk - evidenced by monthly timesheets, in June, July and December 2021.  Clerk's hourly rate is £12.73 = £1,845 gross pay.</t>
  </si>
  <si>
    <t>The Parish Council are currently in neotiation with Guildford Borough Council to lease a small building (West Lodge) in a conservation area (The Chilworth Gunpowder Mills) for use as a Parish Office/Community/Information Centre.  Our change of use application - 20/P/00793 has been agreed by GBC and we have built up a reserve for expenditure related to this project.</t>
  </si>
  <si>
    <t>Section 137 +£52; printing + £158 / stationery + £52 / provision of e-mail - £127 /Clerk's excess mileage + £67 /Training - £18/ Annual subscriptions: - £126 /Zoom meetings: + £14 /Unity Bank charges: + £18 / Hire of venues for meetings: + £140 /Web design_upgrade: + £125 / no Parish improvements: -  £2566 /Planting Rememberance Garden: + £103 / Internal Audit  fee + £144 /; provision of BT telephone -b'band for year ending 2021 and 2022 + £774.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</si>
</sst>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26">
      <selection activeCell="M24" sqref="M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8" t="s">
        <v>17</v>
      </c>
      <c r="B2" s="24"/>
      <c r="C2" s="36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8" t="s">
        <v>18</v>
      </c>
      <c r="C3" s="35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29"/>
    </row>
    <row r="7" spans="1:14" ht="15">
      <c r="A7" s="29"/>
      <c r="D7" s="4"/>
      <c r="F7" s="4"/>
      <c r="N7" s="27"/>
    </row>
    <row r="8" spans="4:14" ht="44.25">
      <c r="D8" s="37" t="s">
        <v>38</v>
      </c>
      <c r="E8" s="27"/>
      <c r="F8" s="37" t="s">
        <v>39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34</v>
      </c>
    </row>
    <row r="9" spans="4:14" ht="15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32405</v>
      </c>
      <c r="F11" s="8">
        <v>35093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15030</v>
      </c>
      <c r="F13" s="8">
        <v>16860</v>
      </c>
      <c r="G13" s="5">
        <f>F13-D13</f>
        <v>1830</v>
      </c>
      <c r="H13" s="6">
        <f>IF((D13&gt;F13),(D13-F13)/D13,IF(D13&lt;F13,-(D13-F13)/D13,IF(D13=F13,0)))</f>
        <v>0.1217564870259481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470</v>
      </c>
      <c r="F15" s="8">
        <v>470</v>
      </c>
      <c r="G15" s="5">
        <f>F15-D15</f>
        <v>0</v>
      </c>
      <c r="H15" s="6">
        <f>IF((D15&gt;F15),(D15-F15)/D15,IF(D15&lt;F15,-(D15-F15)/D15,IF(D15=F15,0)))</f>
        <v>0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48" customHeight="1" thickBot="1">
      <c r="A17" s="42" t="s">
        <v>4</v>
      </c>
      <c r="B17" s="42"/>
      <c r="C17" s="42"/>
      <c r="D17" s="8">
        <v>6523</v>
      </c>
      <c r="F17" s="8">
        <v>8267</v>
      </c>
      <c r="G17" s="5">
        <f>F17-D17</f>
        <v>1744</v>
      </c>
      <c r="H17" s="6">
        <f>IF((D17&gt;F17),(D17-F17)/D17,IF(D17&lt;F17,-(D17-F17)/D17,IF(D17=F17,0)))</f>
        <v>0.2673616434156063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/>
      <c r="N17" s="13" t="s">
        <v>41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86.25" thickBot="1">
      <c r="A21" s="42" t="s">
        <v>21</v>
      </c>
      <c r="B21" s="42"/>
      <c r="C21" s="42"/>
      <c r="D21" s="8">
        <v>6289</v>
      </c>
      <c r="F21" s="8">
        <v>5214</v>
      </c>
      <c r="G21" s="5">
        <f>F21-D21</f>
        <v>-1075</v>
      </c>
      <c r="H21" s="6">
        <f>IF((D21&gt;F21),(D21-F21)/D21,IF(D21&lt;F21,-(D21-F21)/D21,IF(D21=F21,0)))</f>
        <v>0.17093337573541104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43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3" ht="49.5" customHeight="1" thickBot="1">
      <c r="A23" s="7" t="s">
        <v>5</v>
      </c>
      <c r="D23" s="2">
        <f>D11+D13+D15-D17-D19-D21</f>
        <v>35093</v>
      </c>
      <c r="F23" s="2">
        <f>F11+F13+F15-F17-F19-F21</f>
        <v>38942</v>
      </c>
      <c r="G23" s="5"/>
      <c r="H23" s="6"/>
      <c r="K23" s="4"/>
      <c r="L23" s="4"/>
      <c r="M23" s="14" t="s">
        <v>12</v>
      </c>
    </row>
    <row r="24" spans="1:14" s="17" customFormat="1" ht="76.5" customHeight="1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41" t="s">
        <v>42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35093</v>
      </c>
      <c r="F26" s="8">
        <v>38942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38369</v>
      </c>
      <c r="F28" s="8">
        <v>38369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J18" sqref="J18"/>
    </sheetView>
  </sheetViews>
  <sheetFormatPr defaultColWidth="9.140625" defaultRowHeight="15"/>
  <sheetData>
    <row r="1" ht="15.75" customHeight="1">
      <c r="A1" s="31" t="s">
        <v>22</v>
      </c>
    </row>
    <row r="2" ht="15.75" customHeight="1">
      <c r="A2" s="40" t="s">
        <v>35</v>
      </c>
    </row>
    <row r="3" ht="15">
      <c r="A3" t="s">
        <v>23</v>
      </c>
    </row>
    <row r="5" spans="4:6" ht="15">
      <c r="D5" s="30" t="s">
        <v>1</v>
      </c>
      <c r="E5" s="30" t="s">
        <v>1</v>
      </c>
      <c r="F5" s="30" t="s">
        <v>1</v>
      </c>
    </row>
    <row r="6" ht="15">
      <c r="A6" s="30" t="s">
        <v>24</v>
      </c>
    </row>
    <row r="7" spans="2:4" ht="15">
      <c r="B7" s="33" t="s">
        <v>27</v>
      </c>
      <c r="D7" s="33">
        <v>8000</v>
      </c>
    </row>
    <row r="8" spans="2:4" ht="15" customHeight="1">
      <c r="B8" s="33" t="s">
        <v>28</v>
      </c>
      <c r="D8" s="33">
        <v>4000</v>
      </c>
    </row>
    <row r="9" spans="2:4" ht="15">
      <c r="B9" s="33" t="s">
        <v>29</v>
      </c>
      <c r="D9" s="33">
        <v>2000</v>
      </c>
    </row>
    <row r="10" spans="2:4" ht="15">
      <c r="B10" s="33" t="s">
        <v>30</v>
      </c>
      <c r="D10" s="33"/>
    </row>
    <row r="11" spans="2:4" ht="15">
      <c r="B11" s="33" t="s">
        <v>31</v>
      </c>
      <c r="D11" s="33"/>
    </row>
    <row r="12" spans="2:4" ht="15">
      <c r="B12" s="33" t="s">
        <v>32</v>
      </c>
      <c r="D12" s="33"/>
    </row>
    <row r="13" spans="2:4" ht="15">
      <c r="B13" s="33" t="s">
        <v>33</v>
      </c>
      <c r="D13" s="33"/>
    </row>
    <row r="14" ht="15">
      <c r="E14" s="32">
        <f>SUM(D7:D13)</f>
        <v>14000</v>
      </c>
    </row>
    <row r="16" spans="1:4" ht="15">
      <c r="A16" s="30" t="s">
        <v>25</v>
      </c>
      <c r="D16" s="33">
        <v>24942</v>
      </c>
    </row>
    <row r="17" ht="15">
      <c r="E17" s="32">
        <f>D16</f>
        <v>24942</v>
      </c>
    </row>
    <row r="18" spans="1:6" ht="15.75" thickBot="1">
      <c r="A18" s="30" t="s">
        <v>26</v>
      </c>
      <c r="F18" s="34">
        <f>E14+E17</f>
        <v>38942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Information Parish Council</cp:lastModifiedBy>
  <cp:lastPrinted>2022-06-28T06:39:13Z</cp:lastPrinted>
  <dcterms:created xsi:type="dcterms:W3CDTF">2012-07-11T10:01:28Z</dcterms:created>
  <dcterms:modified xsi:type="dcterms:W3CDTF">2022-07-02T11:16:50Z</dcterms:modified>
  <cp:category/>
  <cp:version/>
  <cp:contentType/>
  <cp:contentStatus/>
</cp:coreProperties>
</file>